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040" windowHeight="9096"/>
  </bookViews>
  <sheets>
    <sheet name="List1" sheetId="1" r:id="rId1"/>
    <sheet name="List2" sheetId="2" r:id="rId2"/>
    <sheet name="List3" sheetId="3" r:id="rId3"/>
  </sheets>
  <calcPr calcId="977461"/>
</workbook>
</file>

<file path=xl/calcChain.xml><?xml version="1.0" encoding="utf-8"?>
<calcChain xmlns="http://schemas.openxmlformats.org/spreadsheetml/2006/main">
  <c r="C96" i="1"/>
  <c r="E96"/>
  <c r="E89"/>
  <c r="E82"/>
  <c r="E81"/>
  <c r="F81"/>
  <c r="D82"/>
  <c r="F82"/>
  <c r="C82"/>
  <c r="F67"/>
  <c r="C9"/>
  <c r="B9"/>
  <c r="E78"/>
  <c r="F78"/>
  <c r="F68"/>
  <c r="E63"/>
  <c r="E60"/>
  <c r="D52"/>
  <c r="E41"/>
  <c r="E39"/>
  <c r="D96"/>
  <c r="E21"/>
  <c r="E95"/>
  <c r="D20"/>
  <c r="C20"/>
  <c r="B20"/>
  <c r="E10"/>
  <c r="D10"/>
  <c r="E8"/>
  <c r="D8"/>
  <c r="E7"/>
  <c r="D7"/>
  <c r="C106"/>
  <c r="D106"/>
  <c r="E106"/>
  <c r="E88"/>
  <c r="E87"/>
  <c r="E86"/>
  <c r="E58"/>
  <c r="E50"/>
  <c r="E49"/>
  <c r="E19"/>
  <c r="E18"/>
  <c r="D58"/>
  <c r="D63"/>
  <c r="D62"/>
  <c r="D59"/>
  <c r="D51"/>
  <c r="D49"/>
  <c r="D50"/>
  <c r="D60"/>
  <c r="E52"/>
  <c r="E20"/>
  <c r="D9"/>
  <c r="E9"/>
</calcChain>
</file>

<file path=xl/sharedStrings.xml><?xml version="1.0" encoding="utf-8"?>
<sst xmlns="http://schemas.openxmlformats.org/spreadsheetml/2006/main" count="167" uniqueCount="124">
  <si>
    <t>Ukazatel rozpočtu v tis. Kč</t>
  </si>
  <si>
    <t>Příjmy po konsolidaci</t>
  </si>
  <si>
    <t>Výdaje po konsolidaci</t>
  </si>
  <si>
    <t>rozdíl skutečnost</t>
  </si>
  <si>
    <t>celkem vlastní příjmy</t>
  </si>
  <si>
    <t>označení účelové dotace</t>
  </si>
  <si>
    <t>UZ</t>
  </si>
  <si>
    <t>přiděleno Kč</t>
  </si>
  <si>
    <t>vyčerpáno Kč</t>
  </si>
  <si>
    <t>daňové příjmy</t>
  </si>
  <si>
    <t>nedaňové příjmy</t>
  </si>
  <si>
    <t>kapitálové příjmy</t>
  </si>
  <si>
    <t>Ing. Marie Tomanová</t>
  </si>
  <si>
    <t>starostka obce</t>
  </si>
  <si>
    <t>schváleno kraj.zastupit. Kč</t>
  </si>
  <si>
    <t xml:space="preserve">Inventurní soupis </t>
  </si>
  <si>
    <t>Materiál na skladě</t>
  </si>
  <si>
    <t>Druh provedení inventury: Fyzická a dokladová</t>
  </si>
  <si>
    <t>Inventarizace provedena ke 31.12.2015</t>
  </si>
  <si>
    <t>Syntetický účet: 112</t>
  </si>
  <si>
    <t>1.</t>
  </si>
  <si>
    <t>Panely betonové</t>
  </si>
  <si>
    <t>ks</t>
  </si>
  <si>
    <t>2.</t>
  </si>
  <si>
    <t>Polystyrén</t>
  </si>
  <si>
    <t>m2</t>
  </si>
  <si>
    <t>3.</t>
  </si>
  <si>
    <t xml:space="preserve">Benzín spec. </t>
  </si>
  <si>
    <t>l</t>
  </si>
  <si>
    <t>zjištěný stav v Kč celkem</t>
  </si>
  <si>
    <t>Doba provedení inventury</t>
  </si>
  <si>
    <t>ukončení dne 18.1.2016</t>
  </si>
  <si>
    <t>začátek dne 18.1.2016</t>
  </si>
  <si>
    <t>Jména a podpisy provádějících inventuru</t>
  </si>
  <si>
    <t>Inventurní komise:</t>
  </si>
  <si>
    <t>Martina Jiříčková</t>
  </si>
  <si>
    <t>František Suchan</t>
  </si>
  <si>
    <t>………………………………….</t>
  </si>
  <si>
    <t xml:space="preserve">V Čenkově u Bechyně dne: </t>
  </si>
  <si>
    <t>1. Meziroční porovnání výsledků dosažených v příjmové a výdajové části rozpočtu</t>
  </si>
  <si>
    <t>v tis.</t>
  </si>
  <si>
    <t>v tis. Kč</t>
  </si>
  <si>
    <t>Saldo příjmů a výdajů po konsolidaci</t>
  </si>
  <si>
    <t>Financování celkem po konsolidaci</t>
  </si>
  <si>
    <t>2. Vývoj a plnění rozpočtu dosažených příjmů a výdajů za hodnocené období</t>
  </si>
  <si>
    <t>Příjmy celkem po konsolidaci</t>
  </si>
  <si>
    <t>schválený rozpočet</t>
  </si>
  <si>
    <t>Upravený rozpočet</t>
  </si>
  <si>
    <t>Výdaje celkem po konsolidaci</t>
  </si>
  <si>
    <t>upravený rozpočet</t>
  </si>
  <si>
    <t>výsledek od počátku roku</t>
  </si>
  <si>
    <t xml:space="preserve">3.  Provedená rozpočtová opatření (RO) v průběhu roku. </t>
  </si>
  <si>
    <t>(v tis. Kč)</t>
  </si>
  <si>
    <t xml:space="preserve">Ukazatel rozpočtu   
             </t>
  </si>
  <si>
    <t>Výsledek 
od počátku roku</t>
  </si>
  <si>
    <t xml:space="preserve">4. Zhodnocení dosažených rozpočtových výsledků </t>
  </si>
  <si>
    <t>5. Stavy a změny na bankovních účtech a v pokladně (v Kč)</t>
  </si>
  <si>
    <t xml:space="preserve">Saldo příjmů a výdajů po konsolidaci </t>
  </si>
  <si>
    <t xml:space="preserve">Název   
     </t>
  </si>
  <si>
    <t xml:space="preserve">Počáteční stav k 1. 1. </t>
  </si>
  <si>
    <t>Stav ke konci vykazovaného období</t>
  </si>
  <si>
    <t>Změna stavu</t>
  </si>
  <si>
    <t>Základní běžný účet  ÚSC (ř. 6010)</t>
  </si>
  <si>
    <t>Běžné účty fondů ÚSC (ř. 6020)</t>
  </si>
  <si>
    <t>Běžné účty celkem (ř. 6030)</t>
  </si>
  <si>
    <t>Pokladna (ř. 6040)</t>
  </si>
  <si>
    <t>6. Tvorba vlastních příjmů a jejich rozhodujících položek v meziročním porovnání.</t>
  </si>
  <si>
    <t>Ukazatel rozpočtu</t>
  </si>
  <si>
    <t>Meziroční index v %</t>
  </si>
  <si>
    <t>7. Hodnocení poskytnutých transferů, jejich rozsah, struktura a meziroční srovnání.</t>
  </si>
  <si>
    <t>Přijaté transfery</t>
  </si>
  <si>
    <t>Konsolidace příjmů</t>
  </si>
  <si>
    <t>Neinvestiční transfer</t>
  </si>
  <si>
    <t>Investiční tranfery</t>
  </si>
  <si>
    <t>v tom</t>
  </si>
  <si>
    <t xml:space="preserve">Přijaté transfery po konsolidaci </t>
  </si>
  <si>
    <t>(v Kč)</t>
  </si>
  <si>
    <t>Vratka dotace</t>
  </si>
  <si>
    <t>%  plnění UR</t>
  </si>
  <si>
    <t>Běžné výdaje před konsolidací (ř. 4210)</t>
  </si>
  <si>
    <t>Konsolidace (běžných) výdajů (ř. 4250)</t>
  </si>
  <si>
    <t>Běžné výdaje po konsolidaci</t>
  </si>
  <si>
    <t>Kapitálové výdaje (ř. 4220)</t>
  </si>
  <si>
    <t>Výdaje celkem po konsolidaci (ř. 4430)</t>
  </si>
  <si>
    <t xml:space="preserve">8. Analýza výdajové stránky rozpočtu. </t>
  </si>
  <si>
    <t>% plnění UR</t>
  </si>
  <si>
    <t>A) Analýza běžných výdajů</t>
  </si>
  <si>
    <t>Seskupení položek</t>
  </si>
  <si>
    <t>Název</t>
  </si>
  <si>
    <t>Platy a související výdaje</t>
  </si>
  <si>
    <t>Neinvestiční nákupy a související výd.</t>
  </si>
  <si>
    <t>Neinv.transf.soukromopráv.subjektům</t>
  </si>
  <si>
    <t>Neinv.transf. veřejnopráv.subjektům…</t>
  </si>
  <si>
    <t>Neinvestiční transfery obyvatelstvu</t>
  </si>
  <si>
    <t>Neinv.transf.a souvis.platby do zahr.</t>
  </si>
  <si>
    <t>Neinvestiční půjčené prostředky</t>
  </si>
  <si>
    <t>Neinvestiční převody Národnímu fondu</t>
  </si>
  <si>
    <t>Ostatní neinvestiční výdaje</t>
  </si>
  <si>
    <t>Celkem</t>
  </si>
  <si>
    <t>B) Analýza kapitálových výdajů</t>
  </si>
  <si>
    <t>Investiční nákupy a související výdaje</t>
  </si>
  <si>
    <t>Nákup akcií a majetkových podílů …</t>
  </si>
  <si>
    <t>Investiční transfery</t>
  </si>
  <si>
    <t>Investiční půjčené prostředky</t>
  </si>
  <si>
    <t>Investiční převody Národnímu fondu</t>
  </si>
  <si>
    <t>Ostatní kapitálové výdaje</t>
  </si>
  <si>
    <t>8. Informace o čerpání prostředků poskytnutých na řešení následků živelních katastrof, případně jiných mimořádných událostí.</t>
  </si>
  <si>
    <t>Nebyly</t>
  </si>
  <si>
    <t>9. Organizační a metodické změny, které ovlivnili hospodaření celého roku</t>
  </si>
  <si>
    <t>10. Výkyvy ve vývoji finančního hospodaření v průběhu roku</t>
  </si>
  <si>
    <r>
      <t xml:space="preserve">A) Přijaté transfery ze státního rozpočtu, státních fondů a regionálních rad </t>
    </r>
    <r>
      <rPr>
        <sz val="10"/>
        <color indexed="8"/>
        <rFont val="Arial"/>
        <family val="2"/>
        <charset val="238"/>
      </rPr>
      <t>(část IX.)</t>
    </r>
  </si>
  <si>
    <r>
      <t xml:space="preserve">B) Přijaté transfery z rozpočtu kraje </t>
    </r>
    <r>
      <rPr>
        <sz val="10"/>
        <color indexed="8"/>
        <rFont val="Arial"/>
        <family val="2"/>
        <charset val="238"/>
      </rPr>
      <t>(pol. 4122 a 4222)</t>
    </r>
  </si>
  <si>
    <t>Meziroční index (% )</t>
  </si>
  <si>
    <t>Majetek</t>
  </si>
  <si>
    <t>Rozdíl  2023-2024</t>
  </si>
  <si>
    <t>Hodnotící zpráva za rok 2024 obce Čenkov u Bechyně, DSO 900101109 pro vypracování podkladů k návrhu státního závěrečného účtu za obce  Jihočeského kraje</t>
  </si>
  <si>
    <t>Rok 2024 byl rokem ziskovým</t>
  </si>
  <si>
    <t xml:space="preserve">V roce 2024 bylo celkem provedeno 11 rozpočtových změn. </t>
  </si>
  <si>
    <t>Objem rozpočtovaných změn v příjmech je 598.802,- Kč. Objem rozpočtovaných změn ve výdajích je 633.496 ,- Kč</t>
  </si>
  <si>
    <t>Rozdíl mezi schváleným a upraveným rozpočtem v příjmech je 598.802,- Kč a ve výdajích je 633.496,- Kč</t>
  </si>
  <si>
    <t>2023-2024</t>
  </si>
  <si>
    <t>Dotace na volby do evropského parlamentu</t>
  </si>
  <si>
    <t>dotace na volby do Senátu a zastup. Kraje</t>
  </si>
  <si>
    <t>98193</t>
  </si>
</sst>
</file>

<file path=xl/styles.xml><?xml version="1.0" encoding="utf-8"?>
<styleSheet xmlns="http://schemas.openxmlformats.org/spreadsheetml/2006/main">
  <numFmts count="3">
    <numFmt numFmtId="171" formatCode="#,##0.00\ &quot;Kč&quot;"/>
    <numFmt numFmtId="176" formatCode="#,##0.000"/>
    <numFmt numFmtId="177" formatCode="0.000"/>
  </numFmts>
  <fonts count="12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4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5" fillId="0" borderId="0" xfId="0" applyFont="1"/>
    <xf numFmtId="0" fontId="4" fillId="0" borderId="6" xfId="0" applyFont="1" applyBorder="1"/>
    <xf numFmtId="0" fontId="4" fillId="0" borderId="7" xfId="0" applyFont="1" applyBorder="1"/>
    <xf numFmtId="0" fontId="0" fillId="0" borderId="7" xfId="0" applyBorder="1"/>
    <xf numFmtId="0" fontId="4" fillId="0" borderId="8" xfId="0" applyFont="1" applyBorder="1"/>
    <xf numFmtId="0" fontId="4" fillId="0" borderId="9" xfId="0" applyFont="1" applyBorder="1"/>
    <xf numFmtId="0" fontId="0" fillId="0" borderId="9" xfId="0" applyBorder="1"/>
    <xf numFmtId="0" fontId="4" fillId="0" borderId="10" xfId="0" applyFont="1" applyBorder="1"/>
    <xf numFmtId="0" fontId="4" fillId="0" borderId="1" xfId="0" applyFont="1" applyBorder="1"/>
    <xf numFmtId="0" fontId="0" fillId="0" borderId="1" xfId="0" applyBorder="1"/>
    <xf numFmtId="171" fontId="0" fillId="0" borderId="11" xfId="0" applyNumberFormat="1" applyBorder="1"/>
    <xf numFmtId="171" fontId="0" fillId="0" borderId="12" xfId="0" applyNumberFormat="1" applyBorder="1"/>
    <xf numFmtId="171" fontId="0" fillId="0" borderId="2" xfId="0" applyNumberFormat="1" applyBorder="1"/>
    <xf numFmtId="171" fontId="1" fillId="0" borderId="0" xfId="0" applyNumberFormat="1" applyFont="1" applyFill="1" applyBorder="1"/>
    <xf numFmtId="0" fontId="4" fillId="0" borderId="0" xfId="0" applyFont="1" applyFill="1" applyBorder="1"/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/>
    <xf numFmtId="0" fontId="3" fillId="0" borderId="8" xfId="0" applyFont="1" applyBorder="1"/>
    <xf numFmtId="0" fontId="3" fillId="0" borderId="1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4" fontId="8" fillId="0" borderId="9" xfId="0" applyNumberFormat="1" applyFont="1" applyBorder="1" applyAlignment="1">
      <alignment vertical="center"/>
    </xf>
    <xf numFmtId="0" fontId="9" fillId="0" borderId="9" xfId="0" applyFont="1" applyBorder="1" applyAlignment="1">
      <alignment vertical="center"/>
    </xf>
    <xf numFmtId="4" fontId="9" fillId="0" borderId="9" xfId="0" applyNumberFormat="1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4" fontId="9" fillId="0" borderId="12" xfId="0" applyNumberFormat="1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4" fontId="9" fillId="0" borderId="2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1" fillId="0" borderId="7" xfId="0" applyFont="1" applyBorder="1" applyAlignment="1">
      <alignment horizontal="center"/>
    </xf>
    <xf numFmtId="0" fontId="3" fillId="0" borderId="6" xfId="0" applyFont="1" applyBorder="1"/>
    <xf numFmtId="0" fontId="3" fillId="2" borderId="8" xfId="0" applyFont="1" applyFill="1" applyBorder="1"/>
    <xf numFmtId="4" fontId="8" fillId="0" borderId="12" xfId="0" applyNumberFormat="1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" fontId="8" fillId="0" borderId="2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7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2" fontId="3" fillId="2" borderId="9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0" fontId="3" fillId="0" borderId="15" xfId="0" applyFont="1" applyBorder="1" applyAlignment="1">
      <alignment horizontal="justify" vertical="center"/>
    </xf>
    <xf numFmtId="49" fontId="3" fillId="0" borderId="16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/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4" fontId="9" fillId="0" borderId="1" xfId="0" applyNumberFormat="1" applyFont="1" applyBorder="1" applyAlignment="1"/>
    <xf numFmtId="176" fontId="9" fillId="0" borderId="2" xfId="0" applyNumberFormat="1" applyFont="1" applyBorder="1" applyAlignment="1"/>
    <xf numFmtId="0" fontId="1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4" fontId="9" fillId="0" borderId="0" xfId="0" applyNumberFormat="1" applyFont="1" applyBorder="1" applyAlignment="1">
      <alignment vertical="center"/>
    </xf>
    <xf numFmtId="4" fontId="8" fillId="0" borderId="13" xfId="0" applyNumberFormat="1" applyFont="1" applyBorder="1" applyAlignment="1">
      <alignment vertical="center"/>
    </xf>
    <xf numFmtId="4" fontId="8" fillId="0" borderId="14" xfId="0" applyNumberFormat="1" applyFont="1" applyBorder="1" applyAlignment="1">
      <alignment vertical="center"/>
    </xf>
    <xf numFmtId="0" fontId="3" fillId="0" borderId="0" xfId="0" applyFont="1" applyAlignment="1"/>
    <xf numFmtId="0" fontId="9" fillId="0" borderId="20" xfId="0" applyFont="1" applyBorder="1" applyAlignment="1">
      <alignment horizontal="left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9" fillId="0" borderId="21" xfId="0" applyFont="1" applyBorder="1" applyAlignment="1">
      <alignment horizontal="left" vertical="center" wrapText="1"/>
    </xf>
    <xf numFmtId="177" fontId="3" fillId="0" borderId="13" xfId="0" applyNumberFormat="1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 wrapText="1"/>
    </xf>
    <xf numFmtId="177" fontId="3" fillId="0" borderId="9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4" fontId="9" fillId="0" borderId="9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vertical="center"/>
    </xf>
    <xf numFmtId="4" fontId="9" fillId="0" borderId="11" xfId="0" applyNumberFormat="1" applyFont="1" applyBorder="1" applyAlignment="1">
      <alignment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4" fontId="9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" fillId="0" borderId="2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3" fillId="0" borderId="35" xfId="0" applyFont="1" applyBorder="1" applyAlignment="1"/>
    <xf numFmtId="0" fontId="3" fillId="0" borderId="19" xfId="0" applyFont="1" applyBorder="1" applyAlignment="1"/>
    <xf numFmtId="0" fontId="0" fillId="0" borderId="32" xfId="0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4"/>
  <sheetViews>
    <sheetView tabSelected="1" topLeftCell="A16" workbookViewId="0">
      <selection activeCell="D96" sqref="D96"/>
    </sheetView>
  </sheetViews>
  <sheetFormatPr defaultColWidth="9.109375" defaultRowHeight="13.2"/>
  <cols>
    <col min="1" max="1" width="31.109375" style="27" customWidth="1"/>
    <col min="2" max="2" width="25.33203125" style="27" customWidth="1"/>
    <col min="3" max="3" width="25.109375" style="27" customWidth="1"/>
    <col min="4" max="4" width="19.44140625" style="27" customWidth="1"/>
    <col min="5" max="5" width="16.44140625" style="27" customWidth="1"/>
    <col min="6" max="6" width="16.33203125" style="27" bestFit="1" customWidth="1"/>
    <col min="7" max="7" width="11.6640625" style="27" bestFit="1" customWidth="1"/>
    <col min="8" max="16384" width="9.109375" style="27"/>
  </cols>
  <sheetData>
    <row r="1" spans="1:8" ht="34.5" customHeight="1">
      <c r="A1" s="127" t="s">
        <v>115</v>
      </c>
      <c r="B1" s="128"/>
      <c r="C1" s="128"/>
      <c r="D1" s="128"/>
      <c r="E1" s="128"/>
      <c r="F1" s="99"/>
      <c r="G1" s="99"/>
      <c r="H1" s="54"/>
    </row>
    <row r="3" spans="1:8" ht="30.75" customHeight="1">
      <c r="A3" s="129" t="s">
        <v>39</v>
      </c>
      <c r="B3" s="129"/>
      <c r="C3" s="129"/>
      <c r="D3" s="129"/>
      <c r="E3" s="129"/>
      <c r="F3" s="129"/>
      <c r="G3" s="129"/>
      <c r="H3" s="1"/>
    </row>
    <row r="4" spans="1:8" ht="13.8" thickBot="1">
      <c r="E4" s="27" t="s">
        <v>41</v>
      </c>
    </row>
    <row r="5" spans="1:8">
      <c r="A5" s="130" t="s">
        <v>0</v>
      </c>
      <c r="B5" s="25">
        <v>2023</v>
      </c>
      <c r="C5" s="25">
        <v>2024</v>
      </c>
      <c r="D5" s="142" t="s">
        <v>114</v>
      </c>
      <c r="E5" s="144" t="s">
        <v>112</v>
      </c>
    </row>
    <row r="6" spans="1:8" ht="13.8" thickBot="1">
      <c r="A6" s="131"/>
      <c r="B6" s="31" t="s">
        <v>50</v>
      </c>
      <c r="C6" s="31" t="s">
        <v>50</v>
      </c>
      <c r="D6" s="143"/>
      <c r="E6" s="145"/>
    </row>
    <row r="7" spans="1:8" ht="13.8">
      <c r="A7" s="28" t="s">
        <v>1</v>
      </c>
      <c r="B7" s="55">
        <v>1787.355</v>
      </c>
      <c r="C7" s="55">
        <v>1581.0319999999999</v>
      </c>
      <c r="D7" s="97">
        <f>C7-B7</f>
        <v>-206.32300000000009</v>
      </c>
      <c r="E7" s="98">
        <f>C7/B7*100</f>
        <v>88.456518151122737</v>
      </c>
    </row>
    <row r="8" spans="1:8" ht="13.8">
      <c r="A8" s="28" t="s">
        <v>2</v>
      </c>
      <c r="B8" s="55">
        <v>1683.8520000000001</v>
      </c>
      <c r="C8" s="55">
        <v>1304.0999999999999</v>
      </c>
      <c r="D8" s="33">
        <f>C8-B8</f>
        <v>-379.75200000000018</v>
      </c>
      <c r="E8" s="50">
        <f>C8/B8*100</f>
        <v>77.447424120409622</v>
      </c>
    </row>
    <row r="9" spans="1:8" ht="13.8">
      <c r="A9" s="28" t="s">
        <v>42</v>
      </c>
      <c r="B9" s="55">
        <f>SUM(B7-B8)</f>
        <v>103.50299999999993</v>
      </c>
      <c r="C9" s="55">
        <f>SUM(C7-C8)</f>
        <v>276.93200000000002</v>
      </c>
      <c r="D9" s="33">
        <f>C9-B9</f>
        <v>173.42900000000009</v>
      </c>
      <c r="E9" s="50">
        <f>C9/B9*100</f>
        <v>267.55939441368872</v>
      </c>
    </row>
    <row r="10" spans="1:8" ht="14.4" thickBot="1">
      <c r="A10" s="29" t="s">
        <v>43</v>
      </c>
      <c r="B10" s="59">
        <v>-103.503</v>
      </c>
      <c r="C10" s="59">
        <v>-276.93200000000002</v>
      </c>
      <c r="D10" s="51">
        <f>C10-B10</f>
        <v>-173.42900000000003</v>
      </c>
      <c r="E10" s="52">
        <f>C10/B10*100</f>
        <v>267.55939441368855</v>
      </c>
    </row>
    <row r="12" spans="1:8">
      <c r="A12" s="27" t="s">
        <v>116</v>
      </c>
    </row>
    <row r="14" spans="1:8" s="2" customFormat="1">
      <c r="A14" s="2" t="s">
        <v>44</v>
      </c>
    </row>
    <row r="15" spans="1:8" ht="13.8" thickBot="1">
      <c r="E15" s="27" t="s">
        <v>41</v>
      </c>
    </row>
    <row r="16" spans="1:8">
      <c r="A16" s="130" t="s">
        <v>0</v>
      </c>
      <c r="B16" s="152">
        <v>2024</v>
      </c>
      <c r="C16" s="153"/>
      <c r="D16" s="154"/>
      <c r="E16" s="155"/>
    </row>
    <row r="17" spans="1:8" ht="27" customHeight="1" thickBot="1">
      <c r="A17" s="131"/>
      <c r="B17" s="30" t="s">
        <v>46</v>
      </c>
      <c r="C17" s="30" t="s">
        <v>49</v>
      </c>
      <c r="D17" s="31" t="s">
        <v>50</v>
      </c>
      <c r="E17" s="4" t="s">
        <v>85</v>
      </c>
    </row>
    <row r="18" spans="1:8">
      <c r="A18" s="28" t="s">
        <v>45</v>
      </c>
      <c r="B18" s="107">
        <v>1451.6</v>
      </c>
      <c r="C18" s="55">
        <v>1739.0319999999999</v>
      </c>
      <c r="D18" s="56">
        <v>1581.0319999999999</v>
      </c>
      <c r="E18" s="57">
        <f>SUM(D18/C18)*100</f>
        <v>90.914485759894021</v>
      </c>
      <c r="H18" s="99"/>
    </row>
    <row r="19" spans="1:8">
      <c r="A19" s="28" t="s">
        <v>48</v>
      </c>
      <c r="B19" s="107">
        <v>1451.6</v>
      </c>
      <c r="C19" s="55">
        <v>2085.096</v>
      </c>
      <c r="D19" s="104">
        <v>1304.0999999999999</v>
      </c>
      <c r="E19" s="57">
        <f>SUM(D19/C19)*100</f>
        <v>62.543882871580017</v>
      </c>
    </row>
    <row r="20" spans="1:8">
      <c r="A20" s="28" t="s">
        <v>42</v>
      </c>
      <c r="B20" s="107">
        <f>SUM(B18)-B19</f>
        <v>0</v>
      </c>
      <c r="C20" s="55">
        <f>SUM(C18)-C19</f>
        <v>-346.06400000000008</v>
      </c>
      <c r="D20" s="55">
        <f>SUM(D18)-D19</f>
        <v>276.93200000000002</v>
      </c>
      <c r="E20" s="57">
        <f>SUM(D20/C20)*100</f>
        <v>-80.023348282398615</v>
      </c>
    </row>
    <row r="21" spans="1:8" ht="13.8" thickBot="1">
      <c r="A21" s="29" t="s">
        <v>43</v>
      </c>
      <c r="B21" s="108">
        <v>0</v>
      </c>
      <c r="C21" s="59">
        <v>346.06400000000002</v>
      </c>
      <c r="D21" s="59">
        <v>-276.93200000000002</v>
      </c>
      <c r="E21" s="60">
        <f>SUM(D21/C21)*100</f>
        <v>-80.023348282398629</v>
      </c>
    </row>
    <row r="24" spans="1:8">
      <c r="A24" s="2" t="s">
        <v>51</v>
      </c>
    </row>
    <row r="25" spans="1:8">
      <c r="A25" s="27" t="s">
        <v>117</v>
      </c>
    </row>
    <row r="26" spans="1:8">
      <c r="A26" s="27" t="s">
        <v>118</v>
      </c>
    </row>
    <row r="27" spans="1:8">
      <c r="A27" s="27" t="s">
        <v>119</v>
      </c>
    </row>
    <row r="29" spans="1:8" ht="13.8" thickBot="1">
      <c r="A29" s="101" t="s">
        <v>55</v>
      </c>
      <c r="B29" s="32"/>
      <c r="C29" s="32"/>
      <c r="D29" s="102" t="s">
        <v>40</v>
      </c>
      <c r="E29" s="32"/>
      <c r="F29" s="46"/>
    </row>
    <row r="30" spans="1:8" ht="15" customHeight="1">
      <c r="A30" s="136" t="s">
        <v>53</v>
      </c>
      <c r="B30" s="80">
        <v>2023</v>
      </c>
      <c r="C30" s="80">
        <v>2024</v>
      </c>
      <c r="D30" s="81">
        <v>2024</v>
      </c>
    </row>
    <row r="31" spans="1:8" ht="26.4">
      <c r="A31" s="156"/>
      <c r="B31" s="82" t="s">
        <v>47</v>
      </c>
      <c r="C31" s="82" t="s">
        <v>47</v>
      </c>
      <c r="D31" s="83" t="s">
        <v>54</v>
      </c>
    </row>
    <row r="32" spans="1:8" ht="13.8" thickBot="1">
      <c r="A32" s="100" t="s">
        <v>57</v>
      </c>
      <c r="B32" s="84">
        <v>-246.465</v>
      </c>
      <c r="C32" s="84">
        <v>-346.06400000000002</v>
      </c>
      <c r="D32" s="85">
        <v>276.93200000000002</v>
      </c>
    </row>
    <row r="35" spans="1:6">
      <c r="A35" s="2" t="s">
        <v>56</v>
      </c>
    </row>
    <row r="36" spans="1:6" ht="13.8" thickBot="1">
      <c r="A36" s="157"/>
      <c r="B36" s="158"/>
      <c r="C36" s="158"/>
      <c r="D36" s="158"/>
      <c r="E36" s="158"/>
      <c r="F36" s="61"/>
    </row>
    <row r="37" spans="1:6">
      <c r="A37" s="136" t="s">
        <v>58</v>
      </c>
      <c r="B37" s="137"/>
      <c r="C37" s="148" t="s">
        <v>59</v>
      </c>
      <c r="D37" s="148" t="s">
        <v>60</v>
      </c>
      <c r="E37" s="150" t="s">
        <v>61</v>
      </c>
      <c r="F37" s="61"/>
    </row>
    <row r="38" spans="1:6" ht="12.75" customHeight="1">
      <c r="A38" s="146"/>
      <c r="B38" s="147"/>
      <c r="C38" s="149"/>
      <c r="D38" s="149"/>
      <c r="E38" s="151"/>
      <c r="F38" s="61"/>
    </row>
    <row r="39" spans="1:6" ht="12.75" customHeight="1">
      <c r="A39" s="37" t="s">
        <v>62</v>
      </c>
      <c r="B39" s="34"/>
      <c r="C39" s="35">
        <v>3496079.8</v>
      </c>
      <c r="D39" s="35">
        <v>3773011.69</v>
      </c>
      <c r="E39" s="38">
        <f>SUM(C39-D39)</f>
        <v>-276931.89000000013</v>
      </c>
      <c r="F39" s="61"/>
    </row>
    <row r="40" spans="1:6">
      <c r="A40" s="37" t="s">
        <v>63</v>
      </c>
      <c r="B40" s="34"/>
      <c r="C40" s="35"/>
      <c r="D40" s="35"/>
      <c r="E40" s="38"/>
      <c r="F40" s="61"/>
    </row>
    <row r="41" spans="1:6">
      <c r="A41" s="39" t="s">
        <v>64</v>
      </c>
      <c r="B41" s="36"/>
      <c r="C41" s="35">
        <v>3496079.8</v>
      </c>
      <c r="D41" s="35">
        <v>3773011.69</v>
      </c>
      <c r="E41" s="38">
        <f>SUM(C41-D41)</f>
        <v>-276931.89000000013</v>
      </c>
      <c r="F41" s="61"/>
    </row>
    <row r="42" spans="1:6" ht="13.8" thickBot="1">
      <c r="A42" s="40" t="s">
        <v>65</v>
      </c>
      <c r="B42" s="41"/>
      <c r="C42" s="42">
        <v>0</v>
      </c>
      <c r="D42" s="42">
        <v>0</v>
      </c>
      <c r="E42" s="43">
        <v>0</v>
      </c>
      <c r="F42" s="61"/>
    </row>
    <row r="45" spans="1:6" s="45" customFormat="1" ht="24" customHeight="1">
      <c r="A45" s="44" t="s">
        <v>66</v>
      </c>
      <c r="F45" s="27"/>
    </row>
    <row r="46" spans="1:6" ht="13.8" thickBot="1">
      <c r="E46" s="46" t="s">
        <v>52</v>
      </c>
      <c r="F46" s="46"/>
    </row>
    <row r="47" spans="1:6" ht="13.5" customHeight="1">
      <c r="A47" s="130" t="s">
        <v>67</v>
      </c>
      <c r="B47" s="25">
        <v>2023</v>
      </c>
      <c r="C47" s="25">
        <v>2024</v>
      </c>
      <c r="D47" s="47" t="s">
        <v>3</v>
      </c>
      <c r="E47" s="134" t="s">
        <v>68</v>
      </c>
    </row>
    <row r="48" spans="1:6" ht="13.8" thickBot="1">
      <c r="A48" s="131"/>
      <c r="B48" s="31" t="s">
        <v>50</v>
      </c>
      <c r="C48" s="31" t="s">
        <v>50</v>
      </c>
      <c r="D48" s="3" t="s">
        <v>120</v>
      </c>
      <c r="E48" s="135"/>
    </row>
    <row r="49" spans="1:7">
      <c r="A49" s="48" t="s">
        <v>9</v>
      </c>
      <c r="B49" s="62">
        <v>1280.741</v>
      </c>
      <c r="C49" s="62">
        <v>1271.817</v>
      </c>
      <c r="D49" s="62">
        <f>SUM(C50-B50)</f>
        <v>-37.299999999999997</v>
      </c>
      <c r="E49" s="63">
        <f>SUM(C49/B49)*100</f>
        <v>99.303215872686195</v>
      </c>
    </row>
    <row r="50" spans="1:7">
      <c r="A50" s="28" t="s">
        <v>10</v>
      </c>
      <c r="B50" s="55">
        <v>142.714</v>
      </c>
      <c r="C50" s="55">
        <v>105.414</v>
      </c>
      <c r="D50" s="58">
        <f>SUM(C50-B50)</f>
        <v>-37.299999999999997</v>
      </c>
      <c r="E50" s="64">
        <f>SUM(C50/B50)*100</f>
        <v>73.863811539162242</v>
      </c>
    </row>
    <row r="51" spans="1:7">
      <c r="A51" s="28" t="s">
        <v>11</v>
      </c>
      <c r="B51" s="55">
        <v>0</v>
      </c>
      <c r="C51" s="55">
        <v>0</v>
      </c>
      <c r="D51" s="58">
        <f>SUM(C51-B51)</f>
        <v>0</v>
      </c>
      <c r="E51" s="64">
        <v>0</v>
      </c>
    </row>
    <row r="52" spans="1:7" ht="13.8" thickBot="1">
      <c r="A52" s="29" t="s">
        <v>4</v>
      </c>
      <c r="B52" s="59">
        <v>363.9</v>
      </c>
      <c r="C52" s="59">
        <v>203.8</v>
      </c>
      <c r="D52" s="65">
        <f>SUM(C52-B52)</f>
        <v>-160.09999999999997</v>
      </c>
      <c r="E52" s="60">
        <f>SUM(C52/B52)*100</f>
        <v>56.004396812311086</v>
      </c>
    </row>
    <row r="53" spans="1:7">
      <c r="A53" s="66"/>
      <c r="B53" s="67"/>
      <c r="C53" s="67"/>
      <c r="D53" s="67"/>
      <c r="E53" s="67"/>
      <c r="F53" s="67"/>
      <c r="G53" s="67"/>
    </row>
    <row r="54" spans="1:7">
      <c r="A54" s="44" t="s">
        <v>69</v>
      </c>
      <c r="B54" s="67"/>
      <c r="C54" s="67"/>
      <c r="D54" s="67"/>
      <c r="E54" s="67"/>
      <c r="F54" s="67"/>
      <c r="G54" s="67"/>
    </row>
    <row r="55" spans="1:7" ht="13.8" thickBot="1">
      <c r="D55" s="67"/>
      <c r="E55" s="67"/>
    </row>
    <row r="56" spans="1:7">
      <c r="A56" s="130" t="s">
        <v>67</v>
      </c>
      <c r="B56" s="25">
        <v>2023</v>
      </c>
      <c r="C56" s="25">
        <v>2024</v>
      </c>
      <c r="D56" s="47" t="s">
        <v>3</v>
      </c>
      <c r="E56" s="134" t="s">
        <v>68</v>
      </c>
    </row>
    <row r="57" spans="1:7" ht="13.8" thickBot="1">
      <c r="A57" s="131"/>
      <c r="B57" s="31" t="s">
        <v>50</v>
      </c>
      <c r="C57" s="31" t="s">
        <v>50</v>
      </c>
      <c r="D57" s="3" t="s">
        <v>120</v>
      </c>
      <c r="E57" s="135"/>
    </row>
    <row r="58" spans="1:7">
      <c r="A58" s="48" t="s">
        <v>70</v>
      </c>
      <c r="B58" s="62">
        <v>363.9</v>
      </c>
      <c r="C58" s="62">
        <v>203.8</v>
      </c>
      <c r="D58" s="62">
        <f>SUM(C58-B58)</f>
        <v>-160.09999999999997</v>
      </c>
      <c r="E58" s="63">
        <f>SUM(C58/B58)*100</f>
        <v>56.004396812311086</v>
      </c>
    </row>
    <row r="59" spans="1:7">
      <c r="A59" s="28" t="s">
        <v>71</v>
      </c>
      <c r="B59" s="55">
        <v>0</v>
      </c>
      <c r="C59" s="55">
        <v>0</v>
      </c>
      <c r="D59" s="68">
        <f>SUM(C59-B59)</f>
        <v>0</v>
      </c>
      <c r="E59" s="64"/>
    </row>
    <row r="60" spans="1:7">
      <c r="A60" s="28" t="s">
        <v>75</v>
      </c>
      <c r="B60" s="55">
        <v>363.9</v>
      </c>
      <c r="C60" s="55">
        <v>203.8</v>
      </c>
      <c r="D60" s="68">
        <f>SUM(C60-B60)</f>
        <v>-160.09999999999997</v>
      </c>
      <c r="E60" s="64">
        <f>SUM(C60/B60)*100</f>
        <v>56.004396812311086</v>
      </c>
    </row>
    <row r="61" spans="1:7">
      <c r="A61" s="49" t="s">
        <v>74</v>
      </c>
      <c r="B61" s="69"/>
      <c r="C61" s="69"/>
      <c r="D61" s="70"/>
      <c r="E61" s="71"/>
    </row>
    <row r="62" spans="1:7">
      <c r="A62" s="28" t="s">
        <v>72</v>
      </c>
      <c r="B62" s="55">
        <v>0</v>
      </c>
      <c r="C62" s="55">
        <v>0</v>
      </c>
      <c r="D62" s="68">
        <f>SUM(C62-B62)</f>
        <v>0</v>
      </c>
      <c r="E62" s="64"/>
    </row>
    <row r="63" spans="1:7" ht="13.8" thickBot="1">
      <c r="A63" s="29" t="s">
        <v>73</v>
      </c>
      <c r="B63" s="65">
        <v>252</v>
      </c>
      <c r="C63" s="65">
        <v>52</v>
      </c>
      <c r="D63" s="65">
        <f>SUM(C63-B63)</f>
        <v>-200</v>
      </c>
      <c r="E63" s="60">
        <f>SUM(C60/B60)*100</f>
        <v>56.004396812311086</v>
      </c>
    </row>
    <row r="65" spans="1:7" s="45" customFormat="1" ht="18" customHeight="1" thickBot="1">
      <c r="A65" s="44" t="s">
        <v>110</v>
      </c>
      <c r="B65" s="44"/>
      <c r="C65" s="44"/>
      <c r="D65" s="44"/>
      <c r="E65" s="44"/>
      <c r="F65" s="86" t="s">
        <v>76</v>
      </c>
    </row>
    <row r="66" spans="1:7" ht="13.8" thickBot="1">
      <c r="A66" s="6" t="s">
        <v>5</v>
      </c>
      <c r="B66" s="7" t="s">
        <v>6</v>
      </c>
      <c r="C66" s="8" t="s">
        <v>14</v>
      </c>
      <c r="D66" s="7" t="s">
        <v>7</v>
      </c>
      <c r="E66" s="7" t="s">
        <v>8</v>
      </c>
      <c r="F66" s="9" t="s">
        <v>77</v>
      </c>
    </row>
    <row r="67" spans="1:7" ht="25.5" customHeight="1">
      <c r="A67" s="116" t="s">
        <v>121</v>
      </c>
      <c r="B67" s="117">
        <v>98348</v>
      </c>
      <c r="C67" s="118">
        <v>32000</v>
      </c>
      <c r="D67" s="117">
        <v>32000</v>
      </c>
      <c r="E67" s="110">
        <v>14085</v>
      </c>
      <c r="F67" s="119">
        <f>SUM(D67-E67)</f>
        <v>17915</v>
      </c>
    </row>
    <row r="68" spans="1:7" ht="27" thickBot="1">
      <c r="A68" s="112" t="s">
        <v>122</v>
      </c>
      <c r="B68" s="113" t="s">
        <v>123</v>
      </c>
      <c r="C68" s="114">
        <v>48000</v>
      </c>
      <c r="D68" s="114">
        <v>48000</v>
      </c>
      <c r="E68" s="114">
        <v>29713</v>
      </c>
      <c r="F68" s="115">
        <f>SUM(D68-E68)</f>
        <v>18287</v>
      </c>
    </row>
    <row r="69" spans="1:7" ht="12.75" customHeight="1">
      <c r="A69" s="87"/>
    </row>
    <row r="70" spans="1:7" s="45" customFormat="1" ht="18" customHeight="1">
      <c r="A70" s="44" t="s">
        <v>111</v>
      </c>
      <c r="B70" s="44"/>
      <c r="C70" s="44"/>
      <c r="D70" s="44"/>
      <c r="E70" s="44"/>
      <c r="F70" s="86" t="s">
        <v>76</v>
      </c>
    </row>
    <row r="71" spans="1:7" ht="13.8" thickBot="1"/>
    <row r="72" spans="1:7" ht="13.8" thickBot="1">
      <c r="A72" s="6" t="s">
        <v>5</v>
      </c>
      <c r="B72" s="7" t="s">
        <v>6</v>
      </c>
      <c r="C72" s="8" t="s">
        <v>14</v>
      </c>
      <c r="D72" s="7" t="s">
        <v>7</v>
      </c>
      <c r="E72" s="7" t="s">
        <v>8</v>
      </c>
      <c r="F72" s="9" t="s">
        <v>77</v>
      </c>
    </row>
    <row r="73" spans="1:7" ht="13.8" thickBot="1">
      <c r="A73" s="72"/>
      <c r="B73" s="73"/>
      <c r="C73" s="74">
        <v>0</v>
      </c>
      <c r="D73" s="74">
        <v>0</v>
      </c>
      <c r="E73" s="74">
        <v>0</v>
      </c>
      <c r="F73" s="75">
        <v>0</v>
      </c>
    </row>
    <row r="75" spans="1:7" ht="13.8" thickBot="1">
      <c r="A75" s="44" t="s">
        <v>84</v>
      </c>
      <c r="B75" s="45"/>
      <c r="C75" s="45"/>
      <c r="D75" s="45"/>
      <c r="E75" s="45"/>
      <c r="F75" s="46" t="s">
        <v>52</v>
      </c>
    </row>
    <row r="76" spans="1:7">
      <c r="A76" s="136" t="s">
        <v>53</v>
      </c>
      <c r="B76" s="137"/>
      <c r="C76" s="80">
        <v>2023</v>
      </c>
      <c r="D76" s="80">
        <v>2024</v>
      </c>
      <c r="E76" s="80">
        <v>2024</v>
      </c>
      <c r="F76" s="140" t="s">
        <v>78</v>
      </c>
      <c r="G76" s="76"/>
    </row>
    <row r="77" spans="1:7" ht="27" thickBot="1">
      <c r="A77" s="138"/>
      <c r="B77" s="139"/>
      <c r="C77" s="120" t="s">
        <v>47</v>
      </c>
      <c r="D77" s="120" t="s">
        <v>47</v>
      </c>
      <c r="E77" s="120" t="s">
        <v>54</v>
      </c>
      <c r="F77" s="141"/>
    </row>
    <row r="78" spans="1:7">
      <c r="A78" s="159" t="s">
        <v>79</v>
      </c>
      <c r="B78" s="160"/>
      <c r="C78" s="121">
        <v>1135.0229999999999</v>
      </c>
      <c r="D78" s="121">
        <v>1228.1079999999999</v>
      </c>
      <c r="E78" s="110">
        <f>SUM(C78-D78)</f>
        <v>-93.085000000000036</v>
      </c>
      <c r="F78" s="122">
        <f>E78/D78*100</f>
        <v>-7.5795451214388336</v>
      </c>
    </row>
    <row r="79" spans="1:7">
      <c r="A79" s="132" t="s">
        <v>80</v>
      </c>
      <c r="B79" s="133"/>
      <c r="C79" s="35"/>
      <c r="D79" s="35"/>
      <c r="E79" s="109"/>
      <c r="F79" s="38"/>
      <c r="G79" s="76"/>
    </row>
    <row r="80" spans="1:7">
      <c r="A80" s="123" t="s">
        <v>81</v>
      </c>
      <c r="B80" s="124"/>
      <c r="C80" s="35"/>
      <c r="D80" s="35"/>
      <c r="E80" s="109"/>
      <c r="F80" s="38"/>
    </row>
    <row r="81" spans="1:8">
      <c r="A81" s="132" t="s">
        <v>82</v>
      </c>
      <c r="B81" s="133"/>
      <c r="C81" s="35">
        <v>548.82899999999995</v>
      </c>
      <c r="D81" s="35">
        <v>75.992000000000004</v>
      </c>
      <c r="E81" s="111">
        <f>SUM(C81-D81)</f>
        <v>472.83699999999993</v>
      </c>
      <c r="F81" s="38">
        <f>E81/D81*100</f>
        <v>622.21944415201597</v>
      </c>
    </row>
    <row r="82" spans="1:8" ht="13.8" thickBot="1">
      <c r="A82" s="125" t="s">
        <v>83</v>
      </c>
      <c r="B82" s="95"/>
      <c r="C82" s="42">
        <f>SUM(C78:C81)</f>
        <v>1683.8519999999999</v>
      </c>
      <c r="D82" s="42">
        <f>SUM(D78:D81)</f>
        <v>1304.0999999999999</v>
      </c>
      <c r="E82" s="114">
        <f>SUM(C82-D82)</f>
        <v>379.75199999999995</v>
      </c>
      <c r="F82" s="43">
        <f>E82/D82*100</f>
        <v>29.119852772026682</v>
      </c>
      <c r="G82" s="76"/>
    </row>
    <row r="84" spans="1:8" ht="13.8" thickBot="1">
      <c r="A84" s="88" t="s">
        <v>86</v>
      </c>
      <c r="B84" s="88"/>
      <c r="C84" s="45"/>
      <c r="D84" s="86"/>
      <c r="E84" s="86" t="s">
        <v>52</v>
      </c>
    </row>
    <row r="85" spans="1:8" ht="26.4">
      <c r="A85" s="89" t="s">
        <v>87</v>
      </c>
      <c r="B85" s="90" t="s">
        <v>88</v>
      </c>
      <c r="C85" s="91" t="s">
        <v>47</v>
      </c>
      <c r="D85" s="91" t="s">
        <v>54</v>
      </c>
      <c r="E85" s="92" t="s">
        <v>85</v>
      </c>
    </row>
    <row r="86" spans="1:8">
      <c r="A86" s="93">
        <v>50</v>
      </c>
      <c r="B86" s="103" t="s">
        <v>89</v>
      </c>
      <c r="C86" s="35">
        <v>403.54899999999998</v>
      </c>
      <c r="D86" s="35">
        <v>416.20600000000002</v>
      </c>
      <c r="E86" s="38">
        <f>D86/C86*100</f>
        <v>103.13642209496246</v>
      </c>
    </row>
    <row r="87" spans="1:8" ht="26.4">
      <c r="A87" s="93">
        <v>51</v>
      </c>
      <c r="B87" s="103" t="s">
        <v>90</v>
      </c>
      <c r="C87" s="35">
        <v>1280.779</v>
      </c>
      <c r="D87" s="35">
        <v>770.19</v>
      </c>
      <c r="E87" s="38">
        <f>D87/C87*100</f>
        <v>60.134496271409823</v>
      </c>
    </row>
    <row r="88" spans="1:8" ht="12.75" customHeight="1">
      <c r="A88" s="93">
        <v>52</v>
      </c>
      <c r="B88" s="103" t="s">
        <v>91</v>
      </c>
      <c r="C88" s="35">
        <v>27</v>
      </c>
      <c r="D88" s="35">
        <v>25.434999999999999</v>
      </c>
      <c r="E88" s="38">
        <f>D88/C88*100</f>
        <v>94.203703703703695</v>
      </c>
      <c r="F88" s="26"/>
      <c r="G88" s="26"/>
    </row>
    <row r="89" spans="1:8" ht="26.4">
      <c r="A89" s="93">
        <v>53</v>
      </c>
      <c r="B89" s="103" t="s">
        <v>92</v>
      </c>
      <c r="C89" s="35">
        <v>19.776</v>
      </c>
      <c r="D89" s="35">
        <v>16.276</v>
      </c>
      <c r="E89" s="38">
        <f>D89/C89*100</f>
        <v>82.301779935275079</v>
      </c>
    </row>
    <row r="90" spans="1:8" ht="26.4">
      <c r="A90" s="93">
        <v>54</v>
      </c>
      <c r="B90" s="103" t="s">
        <v>93</v>
      </c>
      <c r="C90" s="35">
        <v>0</v>
      </c>
      <c r="D90" s="35">
        <v>0</v>
      </c>
      <c r="E90" s="38">
        <v>0</v>
      </c>
    </row>
    <row r="91" spans="1:8" ht="26.4">
      <c r="A91" s="93">
        <v>55</v>
      </c>
      <c r="B91" s="103" t="s">
        <v>94</v>
      </c>
      <c r="C91" s="35">
        <v>0</v>
      </c>
      <c r="D91" s="35">
        <v>0</v>
      </c>
      <c r="E91" s="38">
        <v>0</v>
      </c>
    </row>
    <row r="92" spans="1:8" ht="26.4">
      <c r="A92" s="93">
        <v>56</v>
      </c>
      <c r="B92" s="103" t="s">
        <v>95</v>
      </c>
      <c r="C92" s="35">
        <v>0</v>
      </c>
      <c r="D92" s="35">
        <v>0</v>
      </c>
      <c r="E92" s="38">
        <v>0</v>
      </c>
      <c r="F92" s="26"/>
      <c r="G92" s="26"/>
      <c r="H92" s="126"/>
    </row>
    <row r="93" spans="1:8" ht="26.4">
      <c r="A93" s="93">
        <v>57</v>
      </c>
      <c r="B93" s="103" t="s">
        <v>96</v>
      </c>
      <c r="C93" s="35">
        <v>0</v>
      </c>
      <c r="D93" s="35">
        <v>0</v>
      </c>
      <c r="E93" s="38">
        <v>0</v>
      </c>
    </row>
    <row r="94" spans="1:8" ht="17.25" customHeight="1">
      <c r="A94" s="93">
        <v>59</v>
      </c>
      <c r="B94" s="103" t="s">
        <v>97</v>
      </c>
      <c r="C94" s="35">
        <v>2</v>
      </c>
      <c r="D94" s="35">
        <v>0</v>
      </c>
      <c r="E94" s="38">
        <v>0</v>
      </c>
    </row>
    <row r="95" spans="1:8" ht="17.25" customHeight="1">
      <c r="A95" s="105">
        <v>61</v>
      </c>
      <c r="B95" s="106" t="s">
        <v>113</v>
      </c>
      <c r="C95" s="35">
        <v>351.99200000000002</v>
      </c>
      <c r="D95" s="35">
        <v>75.992000000000004</v>
      </c>
      <c r="E95" s="38">
        <f>D95/C95*100</f>
        <v>21.589127025614218</v>
      </c>
    </row>
    <row r="96" spans="1:8" ht="25.5" customHeight="1" thickBot="1">
      <c r="A96" s="94"/>
      <c r="B96" s="95" t="s">
        <v>98</v>
      </c>
      <c r="C96" s="42">
        <f>SUM(C86:C95)</f>
        <v>2085.096</v>
      </c>
      <c r="D96" s="42">
        <f>SUM(D86:D95)</f>
        <v>1304.0990000000002</v>
      </c>
      <c r="E96" s="43">
        <f>D96/C96*100</f>
        <v>62.543834912157529</v>
      </c>
    </row>
    <row r="97" spans="1:6" ht="12.75" customHeight="1">
      <c r="A97" s="2"/>
    </row>
    <row r="98" spans="1:6" ht="12.75" customHeight="1" thickBot="1">
      <c r="A98" s="44" t="s">
        <v>99</v>
      </c>
      <c r="B98" s="44"/>
      <c r="C98" s="96"/>
      <c r="D98" s="86"/>
      <c r="E98" s="86" t="s">
        <v>52</v>
      </c>
      <c r="F98" s="45"/>
    </row>
    <row r="99" spans="1:6" ht="12.75" customHeight="1">
      <c r="A99" s="89" t="s">
        <v>87</v>
      </c>
      <c r="B99" s="90" t="s">
        <v>88</v>
      </c>
      <c r="C99" s="91" t="s">
        <v>47</v>
      </c>
      <c r="D99" s="91" t="s">
        <v>54</v>
      </c>
      <c r="E99" s="92" t="s">
        <v>85</v>
      </c>
      <c r="F99" s="45"/>
    </row>
    <row r="100" spans="1:6" ht="36" customHeight="1">
      <c r="A100" s="93">
        <v>61</v>
      </c>
      <c r="B100" s="103" t="s">
        <v>100</v>
      </c>
      <c r="C100" s="35">
        <v>0</v>
      </c>
      <c r="D100" s="35">
        <v>0</v>
      </c>
      <c r="E100" s="38"/>
      <c r="F100" s="45"/>
    </row>
    <row r="101" spans="1:6" ht="12.75" customHeight="1">
      <c r="A101" s="93">
        <v>62</v>
      </c>
      <c r="B101" s="103" t="s">
        <v>101</v>
      </c>
      <c r="C101" s="35">
        <v>0</v>
      </c>
      <c r="D101" s="35">
        <v>0</v>
      </c>
      <c r="E101" s="38"/>
      <c r="F101" s="45"/>
    </row>
    <row r="102" spans="1:6" ht="12.75" customHeight="1">
      <c r="A102" s="93">
        <v>63</v>
      </c>
      <c r="B102" s="103" t="s">
        <v>102</v>
      </c>
      <c r="C102" s="35">
        <v>0</v>
      </c>
      <c r="D102" s="35">
        <v>0</v>
      </c>
      <c r="E102" s="38"/>
      <c r="F102" s="45"/>
    </row>
    <row r="103" spans="1:6" ht="12.75" customHeight="1">
      <c r="A103" s="93">
        <v>64</v>
      </c>
      <c r="B103" s="103" t="s">
        <v>103</v>
      </c>
      <c r="C103" s="35">
        <v>0</v>
      </c>
      <c r="D103" s="35">
        <v>0</v>
      </c>
      <c r="E103" s="38"/>
      <c r="F103" s="45"/>
    </row>
    <row r="104" spans="1:6" ht="12.75" customHeight="1">
      <c r="A104" s="93">
        <v>67</v>
      </c>
      <c r="B104" s="103" t="s">
        <v>104</v>
      </c>
      <c r="C104" s="35">
        <v>0</v>
      </c>
      <c r="D104" s="35">
        <v>0</v>
      </c>
      <c r="E104" s="38"/>
      <c r="F104" s="45"/>
    </row>
    <row r="105" spans="1:6" ht="12.75" customHeight="1">
      <c r="A105" s="93">
        <v>69</v>
      </c>
      <c r="B105" s="103" t="s">
        <v>105</v>
      </c>
      <c r="C105" s="35">
        <v>0</v>
      </c>
      <c r="D105" s="35">
        <v>0</v>
      </c>
      <c r="E105" s="38"/>
      <c r="F105" s="45"/>
    </row>
    <row r="106" spans="1:6" ht="12.75" customHeight="1" thickBot="1">
      <c r="A106" s="94"/>
      <c r="B106" s="95" t="s">
        <v>98</v>
      </c>
      <c r="C106" s="42">
        <f>SUM(C100:C105)</f>
        <v>0</v>
      </c>
      <c r="D106" s="42">
        <f>SUM(D100:D105)</f>
        <v>0</v>
      </c>
      <c r="E106" s="42">
        <f>SUM(E100:E105)</f>
        <v>0</v>
      </c>
      <c r="F106" s="45"/>
    </row>
    <row r="107" spans="1:6" ht="12.75" customHeight="1">
      <c r="A107" s="45"/>
      <c r="B107" s="45"/>
      <c r="C107" s="45"/>
      <c r="D107" s="45"/>
      <c r="E107" s="45"/>
      <c r="F107" s="45"/>
    </row>
    <row r="108" spans="1:6" ht="12.75" customHeight="1">
      <c r="A108" s="162" t="s">
        <v>106</v>
      </c>
      <c r="B108" s="162"/>
      <c r="C108" s="162"/>
      <c r="D108" s="162"/>
      <c r="E108" s="162"/>
      <c r="F108" s="162"/>
    </row>
    <row r="109" spans="1:6">
      <c r="A109" s="45" t="s">
        <v>107</v>
      </c>
      <c r="B109" s="45"/>
      <c r="C109" s="45"/>
      <c r="D109" s="45"/>
      <c r="E109" s="45"/>
      <c r="F109" s="45"/>
    </row>
    <row r="110" spans="1:6">
      <c r="A110" s="45"/>
      <c r="B110" s="45"/>
      <c r="C110" s="45"/>
      <c r="D110" s="45"/>
      <c r="E110" s="45"/>
      <c r="F110" s="45"/>
    </row>
    <row r="111" spans="1:6" ht="14.25" customHeight="1">
      <c r="A111" s="161" t="s">
        <v>108</v>
      </c>
      <c r="B111" s="161"/>
      <c r="C111" s="161"/>
      <c r="D111" s="161"/>
      <c r="E111" s="161"/>
      <c r="F111" s="161"/>
    </row>
    <row r="112" spans="1:6">
      <c r="A112" s="53" t="s">
        <v>107</v>
      </c>
      <c r="B112" s="77"/>
      <c r="C112" s="78"/>
      <c r="D112" s="78"/>
      <c r="E112" s="78"/>
    </row>
    <row r="114" spans="1:4">
      <c r="A114" s="2" t="s">
        <v>109</v>
      </c>
      <c r="B114" s="79"/>
    </row>
    <row r="115" spans="1:4">
      <c r="A115" s="27" t="s">
        <v>107</v>
      </c>
      <c r="B115" s="79"/>
    </row>
    <row r="118" spans="1:4">
      <c r="A118" s="27" t="s">
        <v>38</v>
      </c>
      <c r="B118" s="79">
        <v>45712</v>
      </c>
    </row>
    <row r="119" spans="1:4">
      <c r="B119" s="79"/>
    </row>
    <row r="120" spans="1:4">
      <c r="B120" s="79"/>
    </row>
    <row r="121" spans="1:4">
      <c r="B121" s="79"/>
    </row>
    <row r="123" spans="1:4">
      <c r="D123" s="27" t="s">
        <v>12</v>
      </c>
    </row>
    <row r="124" spans="1:4">
      <c r="D124" s="27" t="s">
        <v>13</v>
      </c>
    </row>
  </sheetData>
  <mergeCells count="24">
    <mergeCell ref="A56:A57"/>
    <mergeCell ref="A36:E36"/>
    <mergeCell ref="E47:E48"/>
    <mergeCell ref="A78:B78"/>
    <mergeCell ref="A111:F111"/>
    <mergeCell ref="A108:F108"/>
    <mergeCell ref="D5:D6"/>
    <mergeCell ref="E5:E6"/>
    <mergeCell ref="A37:B38"/>
    <mergeCell ref="C37:C38"/>
    <mergeCell ref="D37:D38"/>
    <mergeCell ref="E37:E38"/>
    <mergeCell ref="B16:E16"/>
    <mergeCell ref="A30:A31"/>
    <mergeCell ref="A1:E1"/>
    <mergeCell ref="A3:G3"/>
    <mergeCell ref="A47:A48"/>
    <mergeCell ref="A5:A6"/>
    <mergeCell ref="A79:B79"/>
    <mergeCell ref="A81:B81"/>
    <mergeCell ref="A16:A17"/>
    <mergeCell ref="E56:E57"/>
    <mergeCell ref="A76:B77"/>
    <mergeCell ref="F76:F77"/>
  </mergeCells>
  <phoneticPr fontId="2" type="noConversion"/>
  <pageMargins left="0.27559055118110237" right="0.15748031496062992" top="0.59055118110236227" bottom="0.47244094488188981" header="0.51181102362204722" footer="0.51181102362204722"/>
  <pageSetup paperSize="9" scale="76" orientation="portrait" horizontalDpi="4294967293" r:id="rId1"/>
  <headerFooter alignWithMargins="0">
    <oddHeader>&amp;R&amp;"Calibri"&amp;10&amp;K000000Interní / 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3:F27"/>
  <sheetViews>
    <sheetView workbookViewId="0">
      <selection activeCell="J19" sqref="J19"/>
    </sheetView>
  </sheetViews>
  <sheetFormatPr defaultRowHeight="13.2"/>
  <cols>
    <col min="1" max="1" width="4.88671875" customWidth="1"/>
    <col min="2" max="2" width="23" bestFit="1" customWidth="1"/>
    <col min="6" max="6" width="11" bestFit="1" customWidth="1"/>
  </cols>
  <sheetData>
    <row r="3" spans="1:6" ht="17.399999999999999">
      <c r="B3" s="10" t="s">
        <v>15</v>
      </c>
    </row>
    <row r="5" spans="1:6">
      <c r="A5" s="5" t="s">
        <v>16</v>
      </c>
    </row>
    <row r="6" spans="1:6">
      <c r="A6" s="5" t="s">
        <v>17</v>
      </c>
    </row>
    <row r="7" spans="1:6">
      <c r="A7" s="5" t="s">
        <v>18</v>
      </c>
    </row>
    <row r="8" spans="1:6">
      <c r="A8" s="5" t="s">
        <v>19</v>
      </c>
    </row>
    <row r="9" spans="1:6" ht="13.8" thickBot="1"/>
    <row r="10" spans="1:6">
      <c r="A10" s="11" t="s">
        <v>20</v>
      </c>
      <c r="B10" s="12" t="s">
        <v>21</v>
      </c>
      <c r="C10" s="12" t="s">
        <v>22</v>
      </c>
      <c r="D10" s="13">
        <v>30</v>
      </c>
      <c r="E10" s="13">
        <v>50</v>
      </c>
      <c r="F10" s="20">
        <v>1500</v>
      </c>
    </row>
    <row r="11" spans="1:6">
      <c r="A11" s="14" t="s">
        <v>23</v>
      </c>
      <c r="B11" s="15" t="s">
        <v>24</v>
      </c>
      <c r="C11" s="15" t="s">
        <v>25</v>
      </c>
      <c r="D11" s="16">
        <v>7.5</v>
      </c>
      <c r="E11" s="16">
        <v>150</v>
      </c>
      <c r="F11" s="21">
        <v>1125</v>
      </c>
    </row>
    <row r="12" spans="1:6" ht="13.8" thickBot="1">
      <c r="A12" s="17" t="s">
        <v>26</v>
      </c>
      <c r="B12" s="18" t="s">
        <v>27</v>
      </c>
      <c r="C12" s="18" t="s">
        <v>28</v>
      </c>
      <c r="D12" s="18">
        <v>35</v>
      </c>
      <c r="E12" s="19">
        <v>22.28</v>
      </c>
      <c r="F12" s="22">
        <v>779.8</v>
      </c>
    </row>
    <row r="14" spans="1:6">
      <c r="B14" s="2" t="s">
        <v>29</v>
      </c>
      <c r="C14" s="2"/>
      <c r="D14" s="2"/>
      <c r="E14" s="2"/>
      <c r="F14" s="23">
        <v>3404.8</v>
      </c>
    </row>
    <row r="16" spans="1:6">
      <c r="B16" s="5" t="s">
        <v>30</v>
      </c>
    </row>
    <row r="17" spans="2:3">
      <c r="B17" s="24" t="s">
        <v>32</v>
      </c>
    </row>
    <row r="18" spans="2:3">
      <c r="B18" s="24" t="s">
        <v>31</v>
      </c>
    </row>
    <row r="20" spans="2:3">
      <c r="B20" s="5" t="s">
        <v>33</v>
      </c>
    </row>
    <row r="21" spans="2:3">
      <c r="B21" s="5" t="s">
        <v>34</v>
      </c>
    </row>
    <row r="23" spans="2:3">
      <c r="B23" s="5" t="s">
        <v>12</v>
      </c>
      <c r="C23" s="5" t="s">
        <v>37</v>
      </c>
    </row>
    <row r="25" spans="2:3">
      <c r="B25" s="5" t="s">
        <v>35</v>
      </c>
      <c r="C25" s="5" t="s">
        <v>37</v>
      </c>
    </row>
    <row r="27" spans="2:3">
      <c r="B27" s="5" t="s">
        <v>36</v>
      </c>
      <c r="C27" s="5" t="s">
        <v>37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Header>&amp;R&amp;"Calibri"&amp;10&amp;K000000Interní / Internal&amp;1#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Header>&amp;R&amp;"Calibri"&amp;10&amp;K000000Interní / 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ČEZ, a. 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ETE</dc:creator>
  <cp:lastModifiedBy>HP</cp:lastModifiedBy>
  <cp:lastPrinted>2019-02-13T19:43:09Z</cp:lastPrinted>
  <dcterms:created xsi:type="dcterms:W3CDTF">2008-01-24T07:47:17Z</dcterms:created>
  <dcterms:modified xsi:type="dcterms:W3CDTF">2025-05-06T10:09:33Z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85ae2b-61c5-4bcb-84e8-ed38ebb27104_Enabled">
    <vt:lpwstr>true</vt:lpwstr>
  </property>
  <property fmtid="{D5CDD505-2E9C-101B-9397-08002B2CF9AE}" pid="3" name="MSIP_Label_7985ae2b-61c5-4bcb-84e8-ed38ebb27104_SetDate">
    <vt:lpwstr>2024-02-16T11:57:20Z</vt:lpwstr>
  </property>
  <property fmtid="{D5CDD505-2E9C-101B-9397-08002B2CF9AE}" pid="4" name="MSIP_Label_7985ae2b-61c5-4bcb-84e8-ed38ebb27104_Method">
    <vt:lpwstr>Privileged</vt:lpwstr>
  </property>
  <property fmtid="{D5CDD505-2E9C-101B-9397-08002B2CF9AE}" pid="5" name="MSIP_Label_7985ae2b-61c5-4bcb-84e8-ed38ebb27104_Name">
    <vt:lpwstr>L00101</vt:lpwstr>
  </property>
  <property fmtid="{D5CDD505-2E9C-101B-9397-08002B2CF9AE}" pid="6" name="MSIP_Label_7985ae2b-61c5-4bcb-84e8-ed38ebb27104_SiteId">
    <vt:lpwstr>b233f9e1-5599-4693-9cef-38858fe25406</vt:lpwstr>
  </property>
  <property fmtid="{D5CDD505-2E9C-101B-9397-08002B2CF9AE}" pid="7" name="MSIP_Label_7985ae2b-61c5-4bcb-84e8-ed38ebb27104_ActionId">
    <vt:lpwstr>94e25231-bf37-4558-aef4-d803cfac69ab</vt:lpwstr>
  </property>
  <property fmtid="{D5CDD505-2E9C-101B-9397-08002B2CF9AE}" pid="8" name="MSIP_Label_7985ae2b-61c5-4bcb-84e8-ed38ebb27104_ContentBits">
    <vt:lpwstr>1</vt:lpwstr>
  </property>
  <property fmtid="{D5CDD505-2E9C-101B-9397-08002B2CF9AE}" pid="9" name="DocumentClasification">
    <vt:lpwstr>Interní</vt:lpwstr>
  </property>
  <property fmtid="{D5CDD505-2E9C-101B-9397-08002B2CF9AE}" pid="10" name="CEZ_DLP">
    <vt:lpwstr>CEZ:CEZ-DJE:C</vt:lpwstr>
  </property>
  <property fmtid="{D5CDD505-2E9C-101B-9397-08002B2CF9AE}" pid="11" name="CEZ_MIPLabelName">
    <vt:lpwstr>Internal-CEZ-DJE</vt:lpwstr>
  </property>
</Properties>
</file>